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6720" activeTab="2"/>
  </bookViews>
  <sheets>
    <sheet name="Kryci list" sheetId="1" r:id="rId1"/>
    <sheet name="Rekapitulacia" sheetId="2" r:id="rId2"/>
    <sheet name="Prehlad" sheetId="3" r:id="rId3"/>
  </sheets>
  <definedNames>
    <definedName name="_xlnm._FilterDatabase" hidden="1">#REF!</definedName>
    <definedName name="fakt1R">#REF!</definedName>
    <definedName name="_xlnm.Print_Titles" localSheetId="2">Prehlad!$8:$10</definedName>
    <definedName name="_xlnm.Print_Titles" localSheetId="1">Rekapitulacia!$8:$10</definedName>
    <definedName name="_xlnm.Print_Area" localSheetId="0">'Kryci list'!$A:$J</definedName>
    <definedName name="_xlnm.Print_Area" localSheetId="2">Prehlad!$A:$O</definedName>
    <definedName name="_xlnm.Print_Area" localSheetId="1">Rekapitulacia!$A:$F</definedName>
  </definedNames>
  <calcPr calcId="0" fullCalcOnLoad="1"/>
</workbook>
</file>

<file path=xl/calcChain.xml><?xml version="1.0" encoding="utf-8"?>
<calcChain xmlns="http://schemas.openxmlformats.org/spreadsheetml/2006/main">
  <c r="F1" i="1"/>
  <c r="F12"/>
  <c r="J12"/>
  <c r="F13"/>
  <c r="J13"/>
  <c r="F14"/>
  <c r="J14"/>
  <c r="F16"/>
  <c r="D16" s="1"/>
  <c r="D20" s="1"/>
  <c r="F17"/>
  <c r="F18"/>
  <c r="F19"/>
  <c r="E20"/>
  <c r="F20"/>
  <c r="J20"/>
  <c r="F26"/>
  <c r="J26"/>
  <c r="J28"/>
  <c r="I29" s="1"/>
  <c r="J29" s="1"/>
  <c r="J31" s="1"/>
  <c r="I30"/>
  <c r="J30" s="1"/>
  <c r="D8" i="3"/>
  <c r="J14"/>
  <c r="H15"/>
  <c r="J15"/>
  <c r="H16"/>
  <c r="J16"/>
  <c r="E17"/>
  <c r="H17"/>
  <c r="I17"/>
  <c r="J17"/>
  <c r="L17"/>
  <c r="N17"/>
  <c r="W17"/>
  <c r="E20"/>
  <c r="H20"/>
  <c r="J20"/>
  <c r="E22"/>
  <c r="H22"/>
  <c r="J22"/>
  <c r="H25"/>
  <c r="J25"/>
  <c r="H26"/>
  <c r="J26"/>
  <c r="E27"/>
  <c r="H27"/>
  <c r="I27"/>
  <c r="J27"/>
  <c r="L27"/>
  <c r="N27"/>
  <c r="W27"/>
  <c r="E29"/>
  <c r="H29"/>
  <c r="I29"/>
  <c r="J29"/>
  <c r="L29"/>
  <c r="N29"/>
  <c r="W29"/>
  <c r="E31"/>
  <c r="H31"/>
  <c r="I31"/>
  <c r="J31"/>
  <c r="L31"/>
  <c r="N31"/>
  <c r="W31"/>
  <c r="B8" i="2"/>
  <c r="B12"/>
  <c r="D12"/>
  <c r="E12"/>
  <c r="F12"/>
  <c r="G12"/>
  <c r="B13"/>
  <c r="C13"/>
  <c r="D13"/>
  <c r="E13"/>
  <c r="F13"/>
  <c r="G13"/>
  <c r="C14"/>
  <c r="D14"/>
  <c r="B14" s="1"/>
  <c r="E14"/>
  <c r="F14"/>
  <c r="G14"/>
  <c r="D17"/>
  <c r="B17" s="1"/>
  <c r="E17"/>
  <c r="F17"/>
  <c r="G17"/>
</calcChain>
</file>

<file path=xl/sharedStrings.xml><?xml version="1.0" encoding="utf-8"?>
<sst xmlns="http://schemas.openxmlformats.org/spreadsheetml/2006/main" count="255" uniqueCount="150">
  <si>
    <t>V module</t>
  </si>
  <si>
    <t>Hlavička1</t>
  </si>
  <si>
    <t>Mena</t>
  </si>
  <si>
    <t>Hlavička2</t>
  </si>
  <si>
    <t>Obdobie</t>
  </si>
  <si>
    <t>Stavba :Sanácia nezákonne uloženého odpadu - Obec Malý Horeš</t>
  </si>
  <si>
    <t>Miesto:</t>
  </si>
  <si>
    <t>Malý Horeš</t>
  </si>
  <si>
    <t>Rozpočet</t>
  </si>
  <si>
    <t>Krycí list rozpočtu v</t>
  </si>
  <si>
    <t>EUR</t>
  </si>
  <si>
    <t>Objekt :Lokalita č.2: LV 983, LV 749</t>
  </si>
  <si>
    <t>JKSO :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</si>
  <si>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</si>
  <si>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</si>
  <si>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</si>
  <si>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</si>
  <si>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</si>
  <si>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</si>
  <si>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</si>
  <si>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</si>
  <si>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</si>
  <si>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</si>
  <si>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</si>
  <si>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Odberateľ:</t>
  </si>
  <si>
    <t>Obec Malý Horeš</t>
  </si>
  <si>
    <t>IČO:</t>
  </si>
  <si>
    <t>DIČ:</t>
  </si>
  <si>
    <t>Dodávateľ: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</si>
  <si>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</si>
  <si>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</si>
  <si>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</si>
  <si>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</si>
  <si>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</si>
  <si>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</si>
  <si>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</si>
  <si>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</si>
  <si>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</si>
  <si>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</si>
  <si>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</si>
  <si>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</si>
  <si>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</si>
  <si>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</si>
  <si>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</si>
  <si>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</si>
  <si>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</si>
  <si>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</si>
  <si>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</si>
  <si>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</si>
  <si>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</si>
  <si>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</si>
  <si>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</si>
  <si>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</si>
  <si>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</si>
  <si>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</si>
  <si>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</si>
  <si>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</si>
  <si>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</si>
  <si>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</si>
  <si>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</si>
  <si>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</si>
  <si>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</si>
  <si>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</si>
  <si>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</si>
  <si>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</si>
  <si>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 xml:space="preserve"> DPH  20% z: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</si>
  <si>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</si>
  <si>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</si>
  <si>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</si>
  <si>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</si>
  <si>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</si>
  <si>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</si>
  <si>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</si>
  <si>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>Odberateľ: Obec Malý Horeš</t>
  </si>
  <si>
    <t xml:space="preserve">Spracoval:                                      </t>
  </si>
  <si>
    <t xml:space="preserve">JKSO : </t>
  </si>
  <si>
    <t>Rekapitulácia rozpočtu v</t>
  </si>
  <si>
    <t xml:space="preserve">Dodávateľ: </t>
  </si>
  <si>
    <t>Dátum: 30.6.2016</t>
  </si>
  <si>
    <t>Rekapitulácia splátky v</t>
  </si>
  <si>
    <t>Rekapitulácia výrobnej kalkulácie v</t>
  </si>
  <si>
    <t>Stavba :Sanácia nezákonne uloženého odpadu -  Malý Horeš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</si>
  <si>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</si>
  <si>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</si>
  <si>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</si>
  <si>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</si>
  <si>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</si>
  <si>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</si>
  <si>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</si>
  <si>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1 - ZEMNE PRÁCE</t>
  </si>
  <si>
    <t>9 - OSTATNÉ KONŠTRUKCIE A PRÁCE</t>
  </si>
  <si>
    <t xml:space="preserve">PRÁCE A DODÁVKY HSV  spolu: </t>
  </si>
  <si>
    <t>Za rozpočet celkom</t>
  </si>
  <si>
    <t xml:space="preserve">Projektant: 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</si>
  <si>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</si>
  <si>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</si>
  <si>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</si>
  <si>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</si>
  <si>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</si>
  <si>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</si>
  <si>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</si>
  <si>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</si>
  <si>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</si>
  <si>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</si>
  <si>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</si>
  <si>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</si>
  <si>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</si>
  <si>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</si>
  <si>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</si>
  <si>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číslo</t>
  </si>
  <si>
    <t>cenníka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</si>
  <si>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</si>
  <si>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</si>
  <si>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</si>
  <si>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</si>
  <si>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</si>
  <si>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</si>
  <si>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</si>
  <si>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</si>
  <si>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</si>
  <si>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</si>
  <si>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</si>
  <si>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</si>
  <si>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PRÁCE A DODÁVKY HSV</t>
  </si>
  <si>
    <t>231</t>
  </si>
  <si>
    <t>11121-212R</t>
  </si>
  <si>
    <t>Odstránenie drevín výšky nad 1 m bez pňa v rovine</t>
  </si>
  <si>
    <t xml:space="preserve">m2      </t>
  </si>
  <si>
    <t>001</t>
  </si>
  <si>
    <t xml:space="preserve">12220-110R   </t>
  </si>
  <si>
    <t xml:space="preserve">Odkopávka odpadu zo skládky s naložením na dopravný prostriedok                                                                                </t>
  </si>
  <si>
    <t xml:space="preserve">m3      </t>
  </si>
  <si>
    <t xml:space="preserve">                    </t>
  </si>
  <si>
    <t xml:space="preserve">18200-1112   </t>
  </si>
  <si>
    <t xml:space="preserve">Plošná úprava terénu, nerovnosti do +-100 mm vo svahu do 1:2                                                                   </t>
  </si>
  <si>
    <t xml:space="preserve">1 - ZEMNE PRÁCE  spolu: </t>
  </si>
  <si>
    <t>013</t>
  </si>
  <si>
    <t xml:space="preserve">97908-1111   </t>
  </si>
  <si>
    <t xml:space="preserve">Odvoz sute na skládku do 1 km                                                                                              </t>
  </si>
  <si>
    <t xml:space="preserve">t       </t>
  </si>
  <si>
    <t xml:space="preserve">DSO 120 t + ZKO 200 t  </t>
  </si>
  <si>
    <t>a</t>
  </si>
  <si>
    <t xml:space="preserve">97908-1121   </t>
  </si>
  <si>
    <t xml:space="preserve">Odvoz sute na skládku každý ďalší 1 km                                                                                     </t>
  </si>
  <si>
    <t xml:space="preserve">do 49,5 km x 2 (cesta tam a späť)                                                                        </t>
  </si>
  <si>
    <t xml:space="preserve">320*98 </t>
  </si>
  <si>
    <t xml:space="preserve">97913-141pc   </t>
  </si>
  <si>
    <t xml:space="preserve">Poplatok za ulož.a znešk.drobného stavebného odpadu                                                                     </t>
  </si>
  <si>
    <t xml:space="preserve">Poplatok za ulož.a znešk.zmesového komunálneho odpadu                                                                   </t>
  </si>
  <si>
    <t xml:space="preserve">9 - OSTATNÉ KONŠTRUKCIE A PRÁCE  spolu: </t>
  </si>
</sst>
</file>

<file path=xl/styles.xml><?xml version="1.0" encoding="utf-8"?>
<styleSheet xmlns="http://schemas.openxmlformats.org/spreadsheetml/2006/main">
  <numFmts count="6">
    <numFmt numFmtId="176" formatCode="_-* #,##0\ &quot;Sk&quot;_-;\-* #,##0\ &quot;Sk&quot;_-;_-* &quot;-&quot;\ &quot;Sk&quot;_-;_-@_-"/>
    <numFmt numFmtId="188" formatCode="#,##0.000"/>
    <numFmt numFmtId="189" formatCode="#,##0.00000"/>
    <numFmt numFmtId="190" formatCode="#,##0&quot; &quot;"/>
    <numFmt numFmtId="195" formatCode="#,##0&quot; Sk&quot;;[Red]&quot;-&quot;#,##0&quot; Sk&quot;"/>
    <numFmt numFmtId="203" formatCode="0.000"/>
  </numFmts>
  <fonts count="18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95" fontId="6" fillId="0" borderId="1"/>
    <xf numFmtId="0" fontId="6" fillId="0" borderId="1" applyFont="0" applyFill="0"/>
    <xf numFmtId="176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3" applyNumberFormat="0" applyFill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</cellStyleXfs>
  <cellXfs count="145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88" fontId="1" fillId="0" borderId="0" xfId="0" applyNumberFormat="1" applyFont="1" applyProtection="1"/>
    <xf numFmtId="4" fontId="1" fillId="0" borderId="0" xfId="0" applyNumberFormat="1" applyFont="1" applyProtection="1"/>
    <xf numFmtId="189" fontId="1" fillId="0" borderId="0" xfId="0" applyNumberFormat="1" applyFont="1" applyProtection="1"/>
    <xf numFmtId="49" fontId="1" fillId="0" borderId="0" xfId="0" applyNumberFormat="1" applyFont="1" applyProtection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Continuous"/>
    </xf>
    <xf numFmtId="0" fontId="1" fillId="0" borderId="7" xfId="0" applyFont="1" applyBorder="1" applyAlignment="1" applyProtection="1">
      <alignment horizontal="centerContinuous"/>
    </xf>
    <xf numFmtId="0" fontId="1" fillId="0" borderId="8" xfId="0" applyFont="1" applyBorder="1" applyAlignment="1" applyProtection="1">
      <alignment horizontal="centerContinuous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3" fillId="0" borderId="0" xfId="0" applyFont="1" applyProtection="1"/>
    <xf numFmtId="0" fontId="1" fillId="0" borderId="15" xfId="28" applyFont="1" applyBorder="1" applyAlignment="1">
      <alignment horizontal="left" vertical="center"/>
    </xf>
    <xf numFmtId="0" fontId="1" fillId="0" borderId="16" xfId="28" applyFont="1" applyBorder="1" applyAlignment="1">
      <alignment horizontal="left" vertical="center"/>
    </xf>
    <xf numFmtId="0" fontId="1" fillId="0" borderId="16" xfId="28" applyFont="1" applyBorder="1" applyAlignment="1">
      <alignment horizontal="right" vertical="center"/>
    </xf>
    <xf numFmtId="0" fontId="1" fillId="0" borderId="17" xfId="28" applyFont="1" applyBorder="1" applyAlignment="1">
      <alignment horizontal="left" vertical="center"/>
    </xf>
    <xf numFmtId="0" fontId="1" fillId="0" borderId="18" xfId="28" applyFont="1" applyBorder="1" applyAlignment="1">
      <alignment horizontal="left" vertical="center"/>
    </xf>
    <xf numFmtId="0" fontId="1" fillId="0" borderId="19" xfId="28" applyFont="1" applyBorder="1" applyAlignment="1">
      <alignment horizontal="left" vertical="center"/>
    </xf>
    <xf numFmtId="0" fontId="1" fillId="0" borderId="19" xfId="28" applyFont="1" applyBorder="1" applyAlignment="1">
      <alignment horizontal="right" vertical="center"/>
    </xf>
    <xf numFmtId="0" fontId="1" fillId="0" borderId="20" xfId="28" applyFont="1" applyBorder="1" applyAlignment="1">
      <alignment horizontal="left" vertical="center"/>
    </xf>
    <xf numFmtId="0" fontId="1" fillId="0" borderId="21" xfId="28" applyFont="1" applyBorder="1" applyAlignment="1">
      <alignment horizontal="left" vertical="center"/>
    </xf>
    <xf numFmtId="0" fontId="1" fillId="0" borderId="22" xfId="28" applyFont="1" applyBorder="1" applyAlignment="1">
      <alignment horizontal="left" vertical="center"/>
    </xf>
    <xf numFmtId="0" fontId="1" fillId="0" borderId="22" xfId="28" applyFont="1" applyBorder="1" applyAlignment="1">
      <alignment horizontal="right" vertical="center"/>
    </xf>
    <xf numFmtId="0" fontId="1" fillId="0" borderId="23" xfId="28" applyFont="1" applyBorder="1" applyAlignment="1">
      <alignment horizontal="left" vertical="center"/>
    </xf>
    <xf numFmtId="0" fontId="1" fillId="0" borderId="24" xfId="28" applyFont="1" applyBorder="1" applyAlignment="1">
      <alignment horizontal="left" vertical="center"/>
    </xf>
    <xf numFmtId="0" fontId="1" fillId="0" borderId="25" xfId="28" applyFont="1" applyBorder="1" applyAlignment="1">
      <alignment horizontal="right" vertical="center"/>
    </xf>
    <xf numFmtId="0" fontId="1" fillId="0" borderId="25" xfId="28" applyFont="1" applyBorder="1" applyAlignment="1">
      <alignment horizontal="left" vertical="center"/>
    </xf>
    <xf numFmtId="0" fontId="1" fillId="0" borderId="26" xfId="28" applyFont="1" applyBorder="1" applyAlignment="1">
      <alignment horizontal="left" vertical="center"/>
    </xf>
    <xf numFmtId="0" fontId="1" fillId="0" borderId="27" xfId="28" applyFont="1" applyBorder="1" applyAlignment="1">
      <alignment horizontal="right" vertical="center"/>
    </xf>
    <xf numFmtId="0" fontId="1" fillId="0" borderId="27" xfId="28" applyFont="1" applyBorder="1" applyAlignment="1">
      <alignment horizontal="left" vertical="center"/>
    </xf>
    <xf numFmtId="0" fontId="1" fillId="0" borderId="28" xfId="28" applyFont="1" applyBorder="1" applyAlignment="1">
      <alignment horizontal="left" vertical="center"/>
    </xf>
    <xf numFmtId="0" fontId="1" fillId="0" borderId="29" xfId="28" applyFont="1" applyBorder="1" applyAlignment="1">
      <alignment horizontal="left" vertical="center"/>
    </xf>
    <xf numFmtId="0" fontId="1" fillId="0" borderId="30" xfId="28" applyFont="1" applyBorder="1" applyAlignment="1">
      <alignment horizontal="left" vertical="center"/>
    </xf>
    <xf numFmtId="0" fontId="1" fillId="0" borderId="31" xfId="28" applyFont="1" applyBorder="1" applyAlignment="1">
      <alignment horizontal="left" vertical="center"/>
    </xf>
    <xf numFmtId="0" fontId="1" fillId="0" borderId="32" xfId="28" applyFont="1" applyBorder="1" applyAlignment="1">
      <alignment horizontal="left" vertical="center"/>
    </xf>
    <xf numFmtId="0" fontId="1" fillId="0" borderId="33" xfId="28" applyFont="1" applyBorder="1" applyAlignment="1">
      <alignment horizontal="left" vertical="center"/>
    </xf>
    <xf numFmtId="0" fontId="1" fillId="0" borderId="33" xfId="28" applyFont="1" applyBorder="1" applyAlignment="1">
      <alignment horizontal="center" vertical="center"/>
    </xf>
    <xf numFmtId="0" fontId="1" fillId="0" borderId="34" xfId="28" applyFont="1" applyBorder="1" applyAlignment="1">
      <alignment horizontal="center" vertical="center"/>
    </xf>
    <xf numFmtId="0" fontId="1" fillId="0" borderId="35" xfId="28" applyFont="1" applyBorder="1" applyAlignment="1">
      <alignment horizontal="center" vertical="center"/>
    </xf>
    <xf numFmtId="0" fontId="1" fillId="0" borderId="36" xfId="28" applyFont="1" applyBorder="1" applyAlignment="1">
      <alignment horizontal="center" vertical="center"/>
    </xf>
    <xf numFmtId="0" fontId="1" fillId="0" borderId="37" xfId="28" applyFont="1" applyBorder="1" applyAlignment="1">
      <alignment horizontal="center" vertical="center"/>
    </xf>
    <xf numFmtId="0" fontId="1" fillId="0" borderId="38" xfId="28" applyFont="1" applyBorder="1" applyAlignment="1">
      <alignment horizontal="center" vertical="center"/>
    </xf>
    <xf numFmtId="0" fontId="1" fillId="0" borderId="39" xfId="28" applyFont="1" applyBorder="1" applyAlignment="1">
      <alignment horizontal="left" vertical="center"/>
    </xf>
    <xf numFmtId="0" fontId="1" fillId="0" borderId="40" xfId="28" applyFont="1" applyBorder="1" applyAlignment="1">
      <alignment horizontal="left" vertical="center"/>
    </xf>
    <xf numFmtId="0" fontId="1" fillId="0" borderId="41" xfId="28" applyFont="1" applyBorder="1" applyAlignment="1">
      <alignment horizontal="center" vertical="center"/>
    </xf>
    <xf numFmtId="0" fontId="1" fillId="0" borderId="3" xfId="28" applyFont="1" applyBorder="1" applyAlignment="1">
      <alignment horizontal="left" vertical="center"/>
    </xf>
    <xf numFmtId="0" fontId="1" fillId="0" borderId="42" xfId="28" applyFont="1" applyBorder="1" applyAlignment="1">
      <alignment horizontal="left" vertical="center"/>
    </xf>
    <xf numFmtId="0" fontId="1" fillId="0" borderId="43" xfId="28" applyFont="1" applyBorder="1" applyAlignment="1">
      <alignment horizontal="center" vertical="center"/>
    </xf>
    <xf numFmtId="0" fontId="1" fillId="0" borderId="44" xfId="28" applyFont="1" applyBorder="1" applyAlignment="1">
      <alignment horizontal="left" vertical="center"/>
    </xf>
    <xf numFmtId="0" fontId="1" fillId="0" borderId="45" xfId="28" applyFont="1" applyBorder="1" applyAlignment="1">
      <alignment horizontal="center" vertical="center"/>
    </xf>
    <xf numFmtId="0" fontId="1" fillId="0" borderId="46" xfId="28" applyFont="1" applyBorder="1" applyAlignment="1">
      <alignment horizontal="left" vertical="center"/>
    </xf>
    <xf numFmtId="10" fontId="1" fillId="0" borderId="46" xfId="28" applyNumberFormat="1" applyFont="1" applyBorder="1" applyAlignment="1">
      <alignment horizontal="right" vertical="center"/>
    </xf>
    <xf numFmtId="0" fontId="1" fillId="0" borderId="47" xfId="28" applyFont="1" applyBorder="1" applyAlignment="1">
      <alignment horizontal="left" vertical="center"/>
    </xf>
    <xf numFmtId="0" fontId="1" fillId="0" borderId="45" xfId="28" applyFont="1" applyBorder="1" applyAlignment="1">
      <alignment horizontal="right" vertical="center"/>
    </xf>
    <xf numFmtId="0" fontId="1" fillId="0" borderId="48" xfId="28" applyFont="1" applyBorder="1" applyAlignment="1">
      <alignment horizontal="center" vertical="center"/>
    </xf>
    <xf numFmtId="0" fontId="1" fillId="0" borderId="49" xfId="28" applyFont="1" applyBorder="1" applyAlignment="1">
      <alignment horizontal="left" vertical="center"/>
    </xf>
    <xf numFmtId="0" fontId="1" fillId="0" borderId="49" xfId="28" applyFont="1" applyBorder="1" applyAlignment="1">
      <alignment horizontal="right" vertical="center"/>
    </xf>
    <xf numFmtId="0" fontId="1" fillId="0" borderId="50" xfId="28" applyFont="1" applyBorder="1" applyAlignment="1">
      <alignment horizontal="right" vertical="center"/>
    </xf>
    <xf numFmtId="3" fontId="1" fillId="0" borderId="0" xfId="28" applyNumberFormat="1" applyFont="1" applyBorder="1" applyAlignment="1">
      <alignment horizontal="right" vertical="center"/>
    </xf>
    <xf numFmtId="0" fontId="1" fillId="0" borderId="48" xfId="28" applyFont="1" applyBorder="1" applyAlignment="1">
      <alignment horizontal="left" vertical="center"/>
    </xf>
    <xf numFmtId="0" fontId="1" fillId="0" borderId="0" xfId="28" applyFont="1" applyBorder="1" applyAlignment="1">
      <alignment horizontal="right" vertical="center"/>
    </xf>
    <xf numFmtId="0" fontId="1" fillId="0" borderId="0" xfId="28" applyFont="1" applyBorder="1" applyAlignment="1">
      <alignment horizontal="left" vertical="center"/>
    </xf>
    <xf numFmtId="0" fontId="1" fillId="0" borderId="51" xfId="28" applyFont="1" applyBorder="1" applyAlignment="1">
      <alignment horizontal="right" vertical="center"/>
    </xf>
    <xf numFmtId="0" fontId="1" fillId="0" borderId="52" xfId="28" applyFont="1" applyBorder="1" applyAlignment="1">
      <alignment horizontal="right" vertical="center"/>
    </xf>
    <xf numFmtId="3" fontId="1" fillId="0" borderId="51" xfId="28" applyNumberFormat="1" applyFont="1" applyBorder="1" applyAlignment="1">
      <alignment horizontal="right" vertical="center"/>
    </xf>
    <xf numFmtId="3" fontId="1" fillId="0" borderId="53" xfId="28" applyNumberFormat="1" applyFont="1" applyBorder="1" applyAlignment="1">
      <alignment horizontal="right" vertical="center"/>
    </xf>
    <xf numFmtId="0" fontId="1" fillId="0" borderId="54" xfId="28" applyFont="1" applyBorder="1" applyAlignment="1">
      <alignment horizontal="left" vertical="center"/>
    </xf>
    <xf numFmtId="0" fontId="1" fillId="0" borderId="49" xfId="28" applyFont="1" applyBorder="1" applyAlignment="1">
      <alignment horizontal="center" vertical="center"/>
    </xf>
    <xf numFmtId="0" fontId="1" fillId="0" borderId="55" xfId="28" applyFont="1" applyBorder="1" applyAlignment="1">
      <alignment horizontal="center" vertical="center"/>
    </xf>
    <xf numFmtId="0" fontId="1" fillId="0" borderId="56" xfId="28" applyFont="1" applyBorder="1" applyAlignment="1">
      <alignment horizontal="left" vertical="center"/>
    </xf>
    <xf numFmtId="0" fontId="1" fillId="0" borderId="0" xfId="28" applyFont="1"/>
    <xf numFmtId="0" fontId="1" fillId="0" borderId="0" xfId="28" applyFont="1" applyAlignment="1">
      <alignment horizontal="left" vertical="center"/>
    </xf>
    <xf numFmtId="0" fontId="1" fillId="0" borderId="35" xfId="28" applyFont="1" applyBorder="1" applyAlignment="1">
      <alignment horizontal="left" vertical="center"/>
    </xf>
    <xf numFmtId="0" fontId="3" fillId="0" borderId="57" xfId="28" applyFont="1" applyBorder="1" applyAlignment="1">
      <alignment horizontal="center" vertical="center"/>
    </xf>
    <xf numFmtId="0" fontId="3" fillId="0" borderId="58" xfId="28" applyFont="1" applyBorder="1" applyAlignment="1">
      <alignment horizontal="center" vertical="center"/>
    </xf>
    <xf numFmtId="0" fontId="1" fillId="0" borderId="59" xfId="28" applyFont="1" applyBorder="1" applyAlignment="1">
      <alignment horizontal="left" vertical="center"/>
    </xf>
    <xf numFmtId="190" fontId="1" fillId="0" borderId="60" xfId="28" applyNumberFormat="1" applyFont="1" applyBorder="1" applyAlignment="1">
      <alignment horizontal="right" vertical="center"/>
    </xf>
    <xf numFmtId="0" fontId="1" fillId="0" borderId="47" xfId="28" applyFont="1" applyBorder="1" applyAlignment="1">
      <alignment horizontal="right" vertical="center"/>
    </xf>
    <xf numFmtId="0" fontId="1" fillId="0" borderId="61" xfId="28" applyNumberFormat="1" applyFont="1" applyBorder="1" applyAlignment="1">
      <alignment horizontal="left" vertical="center"/>
    </xf>
    <xf numFmtId="10" fontId="1" fillId="0" borderId="27" xfId="28" applyNumberFormat="1" applyFont="1" applyBorder="1" applyAlignment="1">
      <alignment horizontal="right" vertical="center"/>
    </xf>
    <xf numFmtId="10" fontId="1" fillId="0" borderId="19" xfId="28" applyNumberFormat="1" applyFont="1" applyBorder="1" applyAlignment="1">
      <alignment horizontal="right" vertical="center"/>
    </xf>
    <xf numFmtId="10" fontId="1" fillId="0" borderId="62" xfId="28" applyNumberFormat="1" applyFont="1" applyBorder="1" applyAlignment="1">
      <alignment horizontal="right" vertical="center"/>
    </xf>
    <xf numFmtId="0" fontId="1" fillId="0" borderId="15" xfId="28" applyFont="1" applyBorder="1" applyAlignment="1">
      <alignment horizontal="right" vertical="center"/>
    </xf>
    <xf numFmtId="0" fontId="1" fillId="0" borderId="26" xfId="28" applyFont="1" applyBorder="1" applyAlignment="1">
      <alignment horizontal="right" vertical="center"/>
    </xf>
    <xf numFmtId="0" fontId="1" fillId="0" borderId="29" xfId="28" applyFont="1" applyBorder="1" applyAlignment="1">
      <alignment horizontal="right" vertical="center"/>
    </xf>
    <xf numFmtId="0" fontId="1" fillId="0" borderId="30" xfId="28" applyFont="1" applyBorder="1" applyAlignment="1">
      <alignment horizontal="right" vertical="center"/>
    </xf>
    <xf numFmtId="0" fontId="1" fillId="0" borderId="63" xfId="0" applyFont="1" applyBorder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/>
    </xf>
    <xf numFmtId="0" fontId="1" fillId="0" borderId="64" xfId="0" applyNumberFormat="1" applyFont="1" applyBorder="1" applyAlignment="1" applyProtection="1">
      <alignment horizontal="center"/>
    </xf>
    <xf numFmtId="0" fontId="1" fillId="0" borderId="9" xfId="0" applyNumberFormat="1" applyFont="1" applyBorder="1" applyAlignment="1" applyProtection="1">
      <alignment horizontal="center"/>
    </xf>
    <xf numFmtId="0" fontId="1" fillId="0" borderId="10" xfId="0" applyNumberFormat="1" applyFont="1" applyBorder="1" applyAlignment="1" applyProtection="1">
      <alignment horizontal="center"/>
    </xf>
    <xf numFmtId="0" fontId="1" fillId="0" borderId="65" xfId="0" applyNumberFormat="1" applyFont="1" applyBorder="1" applyAlignment="1" applyProtection="1">
      <alignment horizontal="center"/>
    </xf>
    <xf numFmtId="0" fontId="1" fillId="0" borderId="0" xfId="27" applyFont="1"/>
    <xf numFmtId="0" fontId="3" fillId="0" borderId="0" xfId="27" applyFont="1"/>
    <xf numFmtId="49" fontId="3" fillId="0" borderId="0" xfId="27" applyNumberFormat="1" applyFont="1"/>
    <xf numFmtId="0" fontId="2" fillId="0" borderId="0" xfId="27" applyFont="1" applyAlignment="1">
      <alignment horizontal="left" vertic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3" fontId="1" fillId="0" borderId="66" xfId="28" applyNumberFormat="1" applyFont="1" applyBorder="1" applyAlignment="1">
      <alignment horizontal="right" vertical="center"/>
    </xf>
    <xf numFmtId="3" fontId="1" fillId="0" borderId="52" xfId="28" applyNumberFormat="1" applyFont="1" applyBorder="1" applyAlignment="1">
      <alignment horizontal="right" vertical="center"/>
    </xf>
    <xf numFmtId="3" fontId="1" fillId="0" borderId="67" xfId="28" applyNumberFormat="1" applyFont="1" applyBorder="1" applyAlignment="1">
      <alignment horizontal="right" vertical="center"/>
    </xf>
    <xf numFmtId="3" fontId="1" fillId="0" borderId="17" xfId="28" applyNumberFormat="1" applyFont="1" applyBorder="1" applyAlignment="1">
      <alignment horizontal="right" vertical="center"/>
    </xf>
    <xf numFmtId="3" fontId="1" fillId="0" borderId="28" xfId="28" applyNumberFormat="1" applyFont="1" applyBorder="1" applyAlignment="1">
      <alignment horizontal="right" vertical="center"/>
    </xf>
    <xf numFmtId="3" fontId="1" fillId="0" borderId="31" xfId="28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88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8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203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 wrapText="1"/>
    </xf>
    <xf numFmtId="4" fontId="1" fillId="0" borderId="39" xfId="28" applyNumberFormat="1" applyFont="1" applyBorder="1" applyAlignment="1">
      <alignment horizontal="right" vertical="center"/>
    </xf>
    <xf numFmtId="4" fontId="1" fillId="0" borderId="68" xfId="28" applyNumberFormat="1" applyFont="1" applyBorder="1" applyAlignment="1">
      <alignment horizontal="right" vertical="center"/>
    </xf>
    <xf numFmtId="4" fontId="1" fillId="0" borderId="3" xfId="28" applyNumberFormat="1" applyFont="1" applyBorder="1" applyAlignment="1">
      <alignment horizontal="right" vertical="center"/>
    </xf>
    <xf numFmtId="4" fontId="1" fillId="0" borderId="69" xfId="28" applyNumberFormat="1" applyFont="1" applyBorder="1" applyAlignment="1">
      <alignment horizontal="right" vertical="center"/>
    </xf>
    <xf numFmtId="4" fontId="1" fillId="0" borderId="70" xfId="28" applyNumberFormat="1" applyFont="1" applyBorder="1" applyAlignment="1">
      <alignment horizontal="right" vertical="center"/>
    </xf>
    <xf numFmtId="4" fontId="1" fillId="0" borderId="44" xfId="28" applyNumberFormat="1" applyFont="1" applyBorder="1" applyAlignment="1">
      <alignment horizontal="right" vertical="center"/>
    </xf>
    <xf numFmtId="4" fontId="1" fillId="0" borderId="47" xfId="28" applyNumberFormat="1" applyFont="1" applyBorder="1" applyAlignment="1">
      <alignment horizontal="right" vertical="center"/>
    </xf>
    <xf numFmtId="4" fontId="1" fillId="0" borderId="71" xfId="28" applyNumberFormat="1" applyFont="1" applyBorder="1" applyAlignment="1">
      <alignment horizontal="right" vertical="center"/>
    </xf>
    <xf numFmtId="4" fontId="1" fillId="0" borderId="46" xfId="28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89" fontId="3" fillId="0" borderId="0" xfId="0" applyNumberFormat="1" applyFont="1" applyAlignment="1" applyProtection="1">
      <alignment vertical="top"/>
    </xf>
    <xf numFmtId="188" fontId="3" fillId="0" borderId="0" xfId="0" applyNumberFormat="1" applyFont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14" fontId="1" fillId="0" borderId="72" xfId="28" applyNumberFormat="1" applyFont="1" applyBorder="1" applyAlignment="1">
      <alignment horizontal="left" vertical="center"/>
    </xf>
    <xf numFmtId="0" fontId="1" fillId="0" borderId="0" xfId="0" applyFont="1" applyFill="1" applyAlignment="1" applyProtection="1">
      <alignment vertical="top"/>
    </xf>
    <xf numFmtId="4" fontId="1" fillId="0" borderId="0" xfId="0" applyNumberFormat="1" applyFont="1" applyFill="1" applyAlignment="1" applyProtection="1">
      <alignment vertical="top"/>
    </xf>
    <xf numFmtId="0" fontId="3" fillId="0" borderId="0" xfId="0" applyFont="1" applyFill="1" applyProtection="1"/>
  </cellXfs>
  <cellStyles count="53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5" builtinId="30" hidden="1"/>
    <cellStyle name="20 % - zvýraznenie2" xfId="38" builtinId="34" hidden="1"/>
    <cellStyle name="20 % - zvýraznenie3" xfId="41" builtinId="38" hidden="1"/>
    <cellStyle name="20 % - zvýraznenie4" xfId="44" builtinId="42" hidden="1"/>
    <cellStyle name="20 % - zvýraznenie5" xfId="47" builtinId="46" hidden="1"/>
    <cellStyle name="20 % - zvýraznenie6" xfId="50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6" builtinId="31" hidden="1"/>
    <cellStyle name="40 % - zvýraznenie2" xfId="39" builtinId="35" hidden="1"/>
    <cellStyle name="40 % - zvýraznenie3" xfId="42" builtinId="39" hidden="1"/>
    <cellStyle name="40 % - zvýraznenie4" xfId="45" builtinId="43" hidden="1"/>
    <cellStyle name="40 % - zvýraznenie5" xfId="48" builtinId="47" hidden="1"/>
    <cellStyle name="40 % - zvýraznenie6" xfId="51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7" builtinId="32" hidden="1"/>
    <cellStyle name="60 % - zvýraznenie2" xfId="40" builtinId="36" hidden="1"/>
    <cellStyle name="60 % - zvýraznenie3" xfId="43" builtinId="40" hidden="1"/>
    <cellStyle name="60 % - zvýraznenie4" xfId="46" builtinId="44" hidden="1"/>
    <cellStyle name="60 % - zvýraznenie5" xfId="49" builtinId="48" hidden="1"/>
    <cellStyle name="60 % - zvýraznenie6" xfId="52" builtinId="52" hidden="1"/>
    <cellStyle name="Celkem" xfId="24"/>
    <cellStyle name="data" xfId="25"/>
    <cellStyle name="Název" xfId="26"/>
    <cellStyle name="normálne" xfId="0" builtinId="0"/>
    <cellStyle name="normálne_KLs" xfId="27"/>
    <cellStyle name="normálne_KLv" xfId="28"/>
    <cellStyle name="Spolu" xfId="34" builtinId="25" hidden="1"/>
    <cellStyle name="TEXT" xfId="29"/>
    <cellStyle name="Text upozornění" xfId="30"/>
    <cellStyle name="Text upozornenia" xfId="33" builtinId="11" hidden="1"/>
    <cellStyle name="TEXT1" xfId="31"/>
    <cellStyle name="Titul" xfId="32" builtinId="15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1130" name="Line 1"/>
        <xdr:cNvSpPr>
          <a:spLocks noChangeShapeType="1"/>
        </xdr:cNvSpPr>
      </xdr:nvSpPr>
      <xdr:spPr bwMode="auto"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3"/>
  <sheetViews>
    <sheetView showGridLines="0" showZeros="0" workbookViewId="0">
      <selection activeCell="F8" sqref="F8"/>
    </sheetView>
  </sheetViews>
  <sheetFormatPr defaultRowHeight="12.75"/>
  <cols>
    <col min="1" max="1" width="0.7109375" style="80" customWidth="1"/>
    <col min="2" max="2" width="3.7109375" style="80" customWidth="1"/>
    <col min="3" max="3" width="6.85546875" style="80" customWidth="1"/>
    <col min="4" max="6" width="14" style="80" customWidth="1"/>
    <col min="7" max="7" width="3.85546875" style="80" customWidth="1"/>
    <col min="8" max="8" width="17.7109375" style="80" customWidth="1"/>
    <col min="9" max="9" width="8.7109375" style="80" customWidth="1"/>
    <col min="10" max="10" width="14" style="80" customWidth="1"/>
    <col min="11" max="11" width="2.28515625" style="80" customWidth="1"/>
    <col min="12" max="12" width="6.85546875" style="80" customWidth="1"/>
    <col min="13" max="23" width="9.140625" style="80"/>
    <col min="24" max="25" width="5.7109375" style="80" customWidth="1"/>
    <col min="26" max="26" width="6.5703125" style="80" customWidth="1"/>
    <col min="27" max="27" width="21.42578125" style="80" customWidth="1"/>
    <col min="28" max="28" width="4.28515625" style="80" customWidth="1"/>
    <col min="29" max="29" width="8.28515625" style="80" customWidth="1"/>
    <col min="30" max="30" width="8.7109375" style="80" customWidth="1"/>
    <col min="31" max="16384" width="9.140625" style="80"/>
  </cols>
  <sheetData>
    <row r="1" spans="2:30" ht="28.5" customHeight="1" thickBot="1">
      <c r="B1" s="81"/>
      <c r="C1" s="81"/>
      <c r="D1" s="81"/>
      <c r="F1" s="106" t="str">
        <f>CONCATENATE(AA2," ",AB2," ",AC2," ",AD2)</f>
        <v xml:space="preserve">Krycí list rozpočtu v EUR  </v>
      </c>
      <c r="G1" s="81"/>
      <c r="H1" s="81"/>
      <c r="I1" s="81"/>
      <c r="J1" s="81"/>
      <c r="Z1" s="103" t="s">
        <v>0</v>
      </c>
      <c r="AA1" s="103" t="s">
        <v>1</v>
      </c>
      <c r="AB1" s="103" t="s">
        <v>2</v>
      </c>
      <c r="AC1" s="103" t="s">
        <v>3</v>
      </c>
      <c r="AD1" s="103" t="s">
        <v>4</v>
      </c>
    </row>
    <row r="2" spans="2:30" ht="18" customHeight="1" thickTop="1">
      <c r="B2" s="22"/>
      <c r="C2" s="23" t="s">
        <v>5</v>
      </c>
      <c r="D2" s="23"/>
      <c r="E2" s="23"/>
      <c r="F2" s="23"/>
      <c r="G2" s="24" t="s">
        <v>6</v>
      </c>
      <c r="H2" s="23" t="s">
        <v>7</v>
      </c>
      <c r="I2" s="23"/>
      <c r="J2" s="25"/>
      <c r="Z2" s="103" t="s">
        <v>8</v>
      </c>
      <c r="AA2" s="104" t="s">
        <v>9</v>
      </c>
      <c r="AB2" s="104" t="s">
        <v>10</v>
      </c>
      <c r="AC2" s="104"/>
      <c r="AD2" s="105"/>
    </row>
    <row r="3" spans="2:30" ht="18" customHeight="1">
      <c r="B3" s="26"/>
      <c r="C3" s="27" t="s">
        <v>11</v>
      </c>
      <c r="D3" s="27"/>
      <c r="E3" s="27"/>
      <c r="F3" s="27"/>
      <c r="G3" s="28" t="s">
        <v>12</v>
      </c>
      <c r="H3" s="27"/>
      <c r="I3" s="27"/>
      <c r="J3" s="29"/>
      <c r="Z3" s="103" t="s">
        <v>13</v>
      </c>
      <c r="AA3" s="104" t="s">
        <v>14</v>
      </c>
      <c r="AB3" s="104" t="s">
        <v>10</v>
      </c>
      <c r="AC3" s="104" t="s">
        <v>15</v>
      </c>
      <c r="AD3" s="105" t="s">
        <v>16</v>
      </c>
    </row>
    <row r="4" spans="2:30" ht="18" customHeight="1">
      <c r="B4" s="30"/>
      <c r="C4" s="31"/>
      <c r="D4" s="31"/>
      <c r="E4" s="31"/>
      <c r="F4" s="31"/>
      <c r="G4" s="32"/>
      <c r="H4" s="31"/>
      <c r="I4" s="31"/>
      <c r="J4" s="33"/>
      <c r="Z4" s="103" t="s">
        <v>17</v>
      </c>
      <c r="AA4" s="104" t="s">
        <v>18</v>
      </c>
      <c r="AB4" s="104" t="s">
        <v>10</v>
      </c>
      <c r="AC4" s="104"/>
      <c r="AD4" s="105"/>
    </row>
    <row r="5" spans="2:30" ht="18" customHeight="1" thickBot="1">
      <c r="B5" s="34"/>
      <c r="C5" s="36" t="s">
        <v>19</v>
      </c>
      <c r="D5" s="36"/>
      <c r="E5" s="36" t="s">
        <v>20</v>
      </c>
      <c r="F5" s="35"/>
      <c r="G5" s="35" t="s">
        <v>21</v>
      </c>
      <c r="H5" s="36"/>
      <c r="I5" s="35" t="s">
        <v>22</v>
      </c>
      <c r="J5" s="141">
        <v>42551</v>
      </c>
      <c r="Z5" s="103" t="s">
        <v>23</v>
      </c>
      <c r="AA5" s="104" t="s">
        <v>14</v>
      </c>
      <c r="AB5" s="104" t="s">
        <v>10</v>
      </c>
      <c r="AC5" s="104" t="s">
        <v>15</v>
      </c>
      <c r="AD5" s="105" t="s">
        <v>16</v>
      </c>
    </row>
    <row r="6" spans="2:30" ht="18" customHeight="1" thickTop="1">
      <c r="B6" s="22"/>
      <c r="C6" s="23" t="s">
        <v>24</v>
      </c>
      <c r="D6" s="23" t="s">
        <v>25</v>
      </c>
      <c r="E6" s="23"/>
      <c r="F6" s="23"/>
      <c r="G6" s="23" t="s">
        <v>26</v>
      </c>
      <c r="H6" s="23"/>
      <c r="I6" s="23"/>
      <c r="J6" s="25"/>
    </row>
    <row r="7" spans="2:30" ht="18" customHeight="1">
      <c r="B7" s="37"/>
      <c r="C7" s="38"/>
      <c r="D7" s="39"/>
      <c r="E7" s="39"/>
      <c r="F7" s="39"/>
      <c r="G7" s="39" t="s">
        <v>27</v>
      </c>
      <c r="H7" s="39"/>
      <c r="I7" s="39"/>
      <c r="J7" s="40"/>
    </row>
    <row r="8" spans="2:30" ht="18" customHeight="1">
      <c r="B8" s="26"/>
      <c r="C8" s="27" t="s">
        <v>28</v>
      </c>
      <c r="D8" s="27"/>
      <c r="E8" s="27"/>
      <c r="F8" s="27"/>
      <c r="G8" s="27" t="s">
        <v>26</v>
      </c>
      <c r="H8" s="27"/>
      <c r="I8" s="27"/>
      <c r="J8" s="29"/>
    </row>
    <row r="9" spans="2:30" ht="18" customHeight="1">
      <c r="B9" s="30"/>
      <c r="C9" s="32"/>
      <c r="D9" s="31"/>
      <c r="E9" s="31"/>
      <c r="F9" s="31"/>
      <c r="G9" s="39" t="s">
        <v>27</v>
      </c>
      <c r="H9" s="31"/>
      <c r="I9" s="31"/>
      <c r="J9" s="33"/>
    </row>
    <row r="10" spans="2:30" ht="18" customHeight="1">
      <c r="B10" s="26"/>
      <c r="C10" s="27" t="s">
        <v>29</v>
      </c>
      <c r="D10" s="27"/>
      <c r="E10" s="27"/>
      <c r="F10" s="27"/>
      <c r="G10" s="27" t="s">
        <v>26</v>
      </c>
      <c r="H10" s="27"/>
      <c r="I10" s="27"/>
      <c r="J10" s="29"/>
    </row>
    <row r="11" spans="2:30" ht="18" customHeight="1" thickBot="1">
      <c r="B11" s="41"/>
      <c r="C11" s="42"/>
      <c r="D11" s="42"/>
      <c r="E11" s="42"/>
      <c r="F11" s="42"/>
      <c r="G11" s="42" t="s">
        <v>27</v>
      </c>
      <c r="H11" s="42"/>
      <c r="I11" s="42"/>
      <c r="J11" s="43"/>
    </row>
    <row r="12" spans="2:30" ht="18" customHeight="1" thickTop="1">
      <c r="B12" s="92"/>
      <c r="C12" s="23"/>
      <c r="D12" s="23"/>
      <c r="E12" s="23"/>
      <c r="F12" s="109">
        <f>IF(B12&lt;&gt;0,ROUND($J$31/B12,0),0)</f>
        <v>0</v>
      </c>
      <c r="G12" s="24"/>
      <c r="H12" s="23"/>
      <c r="I12" s="23"/>
      <c r="J12" s="112">
        <f>IF(G12&lt;&gt;0,ROUND($J$31/G12,0),0)</f>
        <v>0</v>
      </c>
    </row>
    <row r="13" spans="2:30" ht="18" customHeight="1">
      <c r="B13" s="93"/>
      <c r="C13" s="39"/>
      <c r="D13" s="39"/>
      <c r="E13" s="39"/>
      <c r="F13" s="110">
        <f>IF(B13&lt;&gt;0,ROUND($J$31/B13,0),0)</f>
        <v>0</v>
      </c>
      <c r="G13" s="38"/>
      <c r="H13" s="39"/>
      <c r="I13" s="39"/>
      <c r="J13" s="113">
        <f>IF(G13&lt;&gt;0,ROUND($J$31/G13,0),0)</f>
        <v>0</v>
      </c>
    </row>
    <row r="14" spans="2:30" ht="18" customHeight="1" thickBot="1">
      <c r="B14" s="94"/>
      <c r="C14" s="42"/>
      <c r="D14" s="42"/>
      <c r="E14" s="42"/>
      <c r="F14" s="111">
        <f>IF(B14&lt;&gt;0,ROUND($J$31/B14,0),0)</f>
        <v>0</v>
      </c>
      <c r="G14" s="95"/>
      <c r="H14" s="42"/>
      <c r="I14" s="42"/>
      <c r="J14" s="114">
        <f>IF(G14&lt;&gt;0,ROUND($J$31/G14,0),0)</f>
        <v>0</v>
      </c>
    </row>
    <row r="15" spans="2:30" ht="18" customHeight="1" thickTop="1">
      <c r="B15" s="83" t="s">
        <v>30</v>
      </c>
      <c r="C15" s="45" t="s">
        <v>31</v>
      </c>
      <c r="D15" s="46" t="s">
        <v>32</v>
      </c>
      <c r="E15" s="46" t="s">
        <v>33</v>
      </c>
      <c r="F15" s="47" t="s">
        <v>34</v>
      </c>
      <c r="G15" s="83" t="s">
        <v>35</v>
      </c>
      <c r="H15" s="48" t="s">
        <v>36</v>
      </c>
      <c r="I15" s="49"/>
      <c r="J15" s="50"/>
    </row>
    <row r="16" spans="2:30" ht="18" customHeight="1">
      <c r="B16" s="51">
        <v>1</v>
      </c>
      <c r="C16" s="52" t="s">
        <v>37</v>
      </c>
      <c r="D16" s="125">
        <f>SUM(F16*1)</f>
        <v>0</v>
      </c>
      <c r="E16" s="125">
        <v>0</v>
      </c>
      <c r="F16" s="126">
        <f>Prehlad!J31</f>
        <v>0</v>
      </c>
      <c r="G16" s="51">
        <v>6</v>
      </c>
      <c r="H16" s="53" t="s">
        <v>38</v>
      </c>
      <c r="I16" s="88"/>
      <c r="J16" s="126">
        <v>0</v>
      </c>
    </row>
    <row r="17" spans="2:10" ht="18" customHeight="1">
      <c r="B17" s="54">
        <v>2</v>
      </c>
      <c r="C17" s="55" t="s">
        <v>39</v>
      </c>
      <c r="D17" s="127"/>
      <c r="E17" s="127">
        <v>0</v>
      </c>
      <c r="F17" s="126">
        <f>D17+E17</f>
        <v>0</v>
      </c>
      <c r="G17" s="54">
        <v>7</v>
      </c>
      <c r="H17" s="56" t="s">
        <v>40</v>
      </c>
      <c r="I17" s="27"/>
      <c r="J17" s="128">
        <v>0</v>
      </c>
    </row>
    <row r="18" spans="2:10" ht="18" customHeight="1">
      <c r="B18" s="54">
        <v>3</v>
      </c>
      <c r="C18" s="55" t="s">
        <v>41</v>
      </c>
      <c r="D18" s="127"/>
      <c r="E18" s="127"/>
      <c r="F18" s="126">
        <f>D18+E18</f>
        <v>0</v>
      </c>
      <c r="G18" s="54">
        <v>8</v>
      </c>
      <c r="H18" s="56" t="s">
        <v>42</v>
      </c>
      <c r="I18" s="27"/>
      <c r="J18" s="128">
        <v>0</v>
      </c>
    </row>
    <row r="19" spans="2:10" ht="18" customHeight="1" thickBot="1">
      <c r="B19" s="54">
        <v>4</v>
      </c>
      <c r="C19" s="55" t="s">
        <v>43</v>
      </c>
      <c r="D19" s="127"/>
      <c r="E19" s="127"/>
      <c r="F19" s="129">
        <f>D19+E19</f>
        <v>0</v>
      </c>
      <c r="G19" s="54">
        <v>9</v>
      </c>
      <c r="H19" s="56" t="s">
        <v>44</v>
      </c>
      <c r="I19" s="27"/>
      <c r="J19" s="128">
        <v>0</v>
      </c>
    </row>
    <row r="20" spans="2:10" ht="18" customHeight="1" thickBot="1">
      <c r="B20" s="57">
        <v>5</v>
      </c>
      <c r="C20" s="58" t="s">
        <v>45</v>
      </c>
      <c r="D20" s="130">
        <f>SUM(D16:D19)</f>
        <v>0</v>
      </c>
      <c r="E20" s="131">
        <f>SUM(E16:E19)</f>
        <v>0</v>
      </c>
      <c r="F20" s="132">
        <f>SUM(F16:F19)</f>
        <v>0</v>
      </c>
      <c r="G20" s="59">
        <v>10</v>
      </c>
      <c r="I20" s="87" t="s">
        <v>46</v>
      </c>
      <c r="J20" s="132">
        <f>SUM(J16:J19)</f>
        <v>0</v>
      </c>
    </row>
    <row r="21" spans="2:10" ht="18" customHeight="1" thickTop="1">
      <c r="B21" s="83" t="s">
        <v>47</v>
      </c>
      <c r="C21" s="82"/>
      <c r="D21" s="49" t="s">
        <v>48</v>
      </c>
      <c r="E21" s="49"/>
      <c r="F21" s="50"/>
      <c r="G21" s="83" t="s">
        <v>49</v>
      </c>
      <c r="H21" s="48" t="s">
        <v>50</v>
      </c>
      <c r="I21" s="49"/>
      <c r="J21" s="50"/>
    </row>
    <row r="22" spans="2:10" ht="18" customHeight="1">
      <c r="B22" s="51">
        <v>11</v>
      </c>
      <c r="C22" s="53" t="s">
        <v>51</v>
      </c>
      <c r="D22" s="89" t="s">
        <v>44</v>
      </c>
      <c r="E22" s="91">
        <v>0</v>
      </c>
      <c r="F22" s="126">
        <v>0</v>
      </c>
      <c r="G22" s="54">
        <v>16</v>
      </c>
      <c r="H22" s="56" t="s">
        <v>52</v>
      </c>
      <c r="I22" s="60"/>
      <c r="J22" s="128">
        <v>0</v>
      </c>
    </row>
    <row r="23" spans="2:10" ht="18" customHeight="1">
      <c r="B23" s="54">
        <v>12</v>
      </c>
      <c r="C23" s="56" t="s">
        <v>53</v>
      </c>
      <c r="D23" s="90"/>
      <c r="E23" s="61">
        <v>0</v>
      </c>
      <c r="F23" s="128">
        <v>0</v>
      </c>
      <c r="G23" s="54">
        <v>17</v>
      </c>
      <c r="H23" s="56" t="s">
        <v>54</v>
      </c>
      <c r="I23" s="60"/>
      <c r="J23" s="128">
        <v>0</v>
      </c>
    </row>
    <row r="24" spans="2:10" ht="18" customHeight="1">
      <c r="B24" s="54">
        <v>13</v>
      </c>
      <c r="C24" s="56" t="s">
        <v>55</v>
      </c>
      <c r="D24" s="90"/>
      <c r="E24" s="61">
        <v>0</v>
      </c>
      <c r="F24" s="128">
        <v>0</v>
      </c>
      <c r="G24" s="54">
        <v>18</v>
      </c>
      <c r="H24" s="56" t="s">
        <v>56</v>
      </c>
      <c r="I24" s="60"/>
      <c r="J24" s="128">
        <v>0</v>
      </c>
    </row>
    <row r="25" spans="2:10" ht="18" customHeight="1" thickBot="1">
      <c r="B25" s="54">
        <v>14</v>
      </c>
      <c r="C25" s="56" t="s">
        <v>44</v>
      </c>
      <c r="D25" s="90"/>
      <c r="E25" s="61">
        <v>0</v>
      </c>
      <c r="F25" s="128">
        <v>0</v>
      </c>
      <c r="G25" s="54">
        <v>19</v>
      </c>
      <c r="H25" s="56" t="s">
        <v>44</v>
      </c>
      <c r="I25" s="60"/>
      <c r="J25" s="128">
        <v>0</v>
      </c>
    </row>
    <row r="26" spans="2:10" ht="18" customHeight="1" thickBot="1">
      <c r="B26" s="57">
        <v>15</v>
      </c>
      <c r="C26" s="62"/>
      <c r="D26" s="63"/>
      <c r="E26" s="63" t="s">
        <v>57</v>
      </c>
      <c r="F26" s="132">
        <f>SUM(F22:F25)</f>
        <v>0</v>
      </c>
      <c r="G26" s="57">
        <v>20</v>
      </c>
      <c r="H26" s="62"/>
      <c r="I26" s="63" t="s">
        <v>58</v>
      </c>
      <c r="J26" s="132">
        <f>SUM(J22:J25)</f>
        <v>0</v>
      </c>
    </row>
    <row r="27" spans="2:10" ht="18" customHeight="1" thickTop="1">
      <c r="B27" s="64"/>
      <c r="C27" s="65" t="s">
        <v>59</v>
      </c>
      <c r="D27" s="66"/>
      <c r="E27" s="67" t="s">
        <v>60</v>
      </c>
      <c r="F27" s="68"/>
      <c r="G27" s="83" t="s">
        <v>61</v>
      </c>
      <c r="H27" s="48" t="s">
        <v>62</v>
      </c>
      <c r="I27" s="49"/>
      <c r="J27" s="50"/>
    </row>
    <row r="28" spans="2:10" ht="18" customHeight="1">
      <c r="B28" s="69"/>
      <c r="C28" s="70"/>
      <c r="D28" s="71"/>
      <c r="E28" s="72"/>
      <c r="F28" s="68"/>
      <c r="G28" s="51">
        <v>21</v>
      </c>
      <c r="H28" s="53"/>
      <c r="I28" s="73" t="s">
        <v>63</v>
      </c>
      <c r="J28" s="126">
        <f>ROUND(F20,2)+J20+F26+J26</f>
        <v>0</v>
      </c>
    </row>
    <row r="29" spans="2:10" ht="18" customHeight="1">
      <c r="B29" s="69"/>
      <c r="C29" s="71" t="s">
        <v>64</v>
      </c>
      <c r="D29" s="71"/>
      <c r="E29" s="74"/>
      <c r="F29" s="68"/>
      <c r="G29" s="54">
        <v>22</v>
      </c>
      <c r="H29" s="56" t="s">
        <v>65</v>
      </c>
      <c r="I29" s="133">
        <f>J28-I30</f>
        <v>0</v>
      </c>
      <c r="J29" s="128">
        <f>ROUND((I29*20)/100,2)</f>
        <v>0</v>
      </c>
    </row>
    <row r="30" spans="2:10" ht="18" customHeight="1" thickBot="1">
      <c r="B30" s="26"/>
      <c r="C30" s="27" t="s">
        <v>66</v>
      </c>
      <c r="D30" s="27"/>
      <c r="E30" s="74"/>
      <c r="F30" s="68"/>
      <c r="G30" s="54">
        <v>23</v>
      </c>
      <c r="H30" s="56" t="s">
        <v>67</v>
      </c>
      <c r="I30" s="133">
        <f>SUMIF(Prehlad!O11:O9984,0,Prehlad!J11:J9984)</f>
        <v>0</v>
      </c>
      <c r="J30" s="128">
        <f>ROUND((I30*0)/100,1)</f>
        <v>0</v>
      </c>
    </row>
    <row r="31" spans="2:10" ht="18" customHeight="1" thickBot="1">
      <c r="B31" s="69"/>
      <c r="C31" s="71"/>
      <c r="D31" s="71"/>
      <c r="E31" s="74"/>
      <c r="F31" s="68"/>
      <c r="G31" s="57">
        <v>24</v>
      </c>
      <c r="H31" s="62"/>
      <c r="I31" s="63" t="s">
        <v>68</v>
      </c>
      <c r="J31" s="132">
        <f>SUM(J28:J30)</f>
        <v>0</v>
      </c>
    </row>
    <row r="32" spans="2:10" ht="18" customHeight="1" thickTop="1" thickBot="1">
      <c r="B32" s="64"/>
      <c r="C32" s="71"/>
      <c r="D32" s="68"/>
      <c r="E32" s="75"/>
      <c r="F32" s="68"/>
      <c r="G32" s="84" t="s">
        <v>69</v>
      </c>
      <c r="H32" s="85" t="s">
        <v>70</v>
      </c>
      <c r="I32" s="44"/>
      <c r="J32" s="86">
        <v>0</v>
      </c>
    </row>
    <row r="33" spans="2:10" ht="18" customHeight="1" thickTop="1">
      <c r="B33" s="76"/>
      <c r="C33" s="77"/>
      <c r="D33" s="65" t="s">
        <v>71</v>
      </c>
      <c r="E33" s="77"/>
      <c r="F33" s="77"/>
      <c r="G33" s="77"/>
      <c r="H33" s="77" t="s">
        <v>72</v>
      </c>
      <c r="I33" s="77"/>
      <c r="J33" s="78"/>
    </row>
    <row r="34" spans="2:10" ht="18" customHeight="1">
      <c r="B34" s="69"/>
      <c r="C34" s="70"/>
      <c r="D34" s="71"/>
      <c r="E34" s="71"/>
      <c r="F34" s="70"/>
      <c r="G34" s="71"/>
      <c r="H34" s="71"/>
      <c r="I34" s="71"/>
      <c r="J34" s="79"/>
    </row>
    <row r="35" spans="2:10" ht="18" customHeight="1">
      <c r="B35" s="69"/>
      <c r="C35" s="71" t="s">
        <v>64</v>
      </c>
      <c r="D35" s="71"/>
      <c r="E35" s="71"/>
      <c r="F35" s="70"/>
      <c r="G35" s="71" t="s">
        <v>64</v>
      </c>
      <c r="H35" s="71"/>
      <c r="I35" s="71"/>
      <c r="J35" s="79"/>
    </row>
    <row r="36" spans="2:10" ht="18" customHeight="1">
      <c r="B36" s="26"/>
      <c r="C36" s="27" t="s">
        <v>66</v>
      </c>
      <c r="D36" s="27"/>
      <c r="E36" s="27"/>
      <c r="F36" s="28"/>
      <c r="G36" s="27" t="s">
        <v>66</v>
      </c>
      <c r="H36" s="27"/>
      <c r="I36" s="27"/>
      <c r="J36" s="29"/>
    </row>
    <row r="37" spans="2:10" ht="18" customHeight="1">
      <c r="B37" s="69"/>
      <c r="C37" s="71" t="s">
        <v>60</v>
      </c>
      <c r="D37" s="71"/>
      <c r="E37" s="71"/>
      <c r="F37" s="70"/>
      <c r="G37" s="71" t="s">
        <v>60</v>
      </c>
      <c r="H37" s="71"/>
      <c r="I37" s="71"/>
      <c r="J37" s="79"/>
    </row>
    <row r="38" spans="2:10" ht="18" customHeight="1">
      <c r="B38" s="69"/>
      <c r="C38" s="71"/>
      <c r="D38" s="71"/>
      <c r="E38" s="71"/>
      <c r="F38" s="71"/>
      <c r="G38" s="71"/>
      <c r="H38" s="71"/>
      <c r="I38" s="71"/>
      <c r="J38" s="79"/>
    </row>
    <row r="39" spans="2:10" ht="18" customHeight="1">
      <c r="B39" s="69"/>
      <c r="C39" s="71"/>
      <c r="D39" s="71"/>
      <c r="E39" s="71"/>
      <c r="F39" s="71"/>
      <c r="G39" s="71"/>
      <c r="H39" s="71"/>
      <c r="I39" s="71"/>
      <c r="J39" s="79"/>
    </row>
    <row r="40" spans="2:10" ht="18" customHeight="1">
      <c r="B40" s="69"/>
      <c r="C40" s="71"/>
      <c r="D40" s="71"/>
      <c r="E40" s="71"/>
      <c r="F40" s="71"/>
      <c r="G40" s="71"/>
      <c r="H40" s="71"/>
      <c r="I40" s="71"/>
      <c r="J40" s="79"/>
    </row>
    <row r="41" spans="2:10" ht="18" customHeight="1" thickBot="1">
      <c r="B41" s="41"/>
      <c r="C41" s="42"/>
      <c r="D41" s="42"/>
      <c r="E41" s="42"/>
      <c r="F41" s="42"/>
      <c r="G41" s="42"/>
      <c r="H41" s="42"/>
      <c r="I41" s="42"/>
      <c r="J41" s="43"/>
    </row>
    <row r="42" spans="2:10" ht="14.25" customHeight="1" thickTop="1"/>
    <row r="43" spans="2:10" ht="2.25" customHeight="1"/>
  </sheetData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7"/>
  <sheetViews>
    <sheetView showGridLines="0" workbookViewId="0">
      <pane ySplit="10" topLeftCell="A11" activePane="bottomLeft" state="frozen"/>
      <selection pane="bottomLeft" activeCell="J18" sqref="J18"/>
    </sheetView>
  </sheetViews>
  <sheetFormatPr defaultRowHeight="12.75"/>
  <cols>
    <col min="1" max="1" width="42.28515625" style="1" customWidth="1"/>
    <col min="2" max="2" width="11.85546875" style="6" customWidth="1"/>
    <col min="3" max="3" width="11.42578125" style="6" customWidth="1"/>
    <col min="4" max="4" width="11.5703125" style="6" customWidth="1"/>
    <col min="5" max="5" width="12.140625" style="7" customWidth="1"/>
    <col min="6" max="6" width="8.5703125" style="5" customWidth="1"/>
    <col min="7" max="7" width="0" style="5" hidden="1" customWidth="1"/>
    <col min="8" max="23" width="9.140625" style="1"/>
    <col min="24" max="25" width="5.7109375" style="1" customWidth="1"/>
    <col min="26" max="26" width="6.5703125" style="1" customWidth="1"/>
    <col min="27" max="27" width="24.285156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1:30">
      <c r="A1" s="21" t="s">
        <v>73</v>
      </c>
      <c r="C1" s="1"/>
      <c r="E1" s="21" t="s">
        <v>74</v>
      </c>
      <c r="F1" s="1"/>
      <c r="G1" s="1"/>
      <c r="Z1" s="103" t="s">
        <v>0</v>
      </c>
      <c r="AA1" s="103" t="s">
        <v>1</v>
      </c>
      <c r="AB1" s="103" t="s">
        <v>2</v>
      </c>
      <c r="AC1" s="103" t="s">
        <v>3</v>
      </c>
      <c r="AD1" s="103" t="s">
        <v>4</v>
      </c>
    </row>
    <row r="2" spans="1:30">
      <c r="A2" s="21" t="s">
        <v>29</v>
      </c>
      <c r="C2" s="1"/>
      <c r="E2" s="21" t="s">
        <v>75</v>
      </c>
      <c r="F2" s="1"/>
      <c r="G2" s="1"/>
      <c r="Z2" s="103" t="s">
        <v>8</v>
      </c>
      <c r="AA2" s="104" t="s">
        <v>76</v>
      </c>
      <c r="AB2" s="104" t="s">
        <v>10</v>
      </c>
      <c r="AC2" s="104"/>
      <c r="AD2" s="105"/>
    </row>
    <row r="3" spans="1:30">
      <c r="A3" s="21" t="s">
        <v>77</v>
      </c>
      <c r="C3" s="1"/>
      <c r="E3" s="144" t="s">
        <v>78</v>
      </c>
      <c r="F3" s="1"/>
      <c r="G3" s="1"/>
      <c r="Z3" s="103" t="s">
        <v>13</v>
      </c>
      <c r="AA3" s="104" t="s">
        <v>79</v>
      </c>
      <c r="AB3" s="104" t="s">
        <v>10</v>
      </c>
      <c r="AC3" s="104" t="s">
        <v>15</v>
      </c>
      <c r="AD3" s="105" t="s">
        <v>16</v>
      </c>
    </row>
    <row r="4" spans="1:30">
      <c r="B4" s="1"/>
      <c r="C4" s="1"/>
      <c r="D4" s="1"/>
      <c r="E4" s="1"/>
      <c r="F4" s="1"/>
      <c r="G4" s="1"/>
      <c r="Z4" s="103" t="s">
        <v>17</v>
      </c>
      <c r="AA4" s="104" t="s">
        <v>80</v>
      </c>
      <c r="AB4" s="104" t="s">
        <v>10</v>
      </c>
      <c r="AC4" s="104"/>
      <c r="AD4" s="105"/>
    </row>
    <row r="5" spans="1:30">
      <c r="A5" s="21" t="s">
        <v>81</v>
      </c>
      <c r="B5" s="1"/>
      <c r="C5" s="1"/>
      <c r="D5" s="1"/>
      <c r="E5" s="1"/>
      <c r="F5" s="1"/>
      <c r="G5" s="1"/>
      <c r="Z5" s="103" t="s">
        <v>23</v>
      </c>
      <c r="AA5" s="104" t="s">
        <v>79</v>
      </c>
      <c r="AB5" s="104" t="s">
        <v>10</v>
      </c>
      <c r="AC5" s="104" t="s">
        <v>15</v>
      </c>
      <c r="AD5" s="105" t="s">
        <v>16</v>
      </c>
    </row>
    <row r="6" spans="1:30">
      <c r="A6" s="21" t="s">
        <v>11</v>
      </c>
      <c r="B6" s="1"/>
      <c r="C6" s="1"/>
      <c r="D6" s="1"/>
      <c r="E6" s="1"/>
      <c r="F6" s="1"/>
      <c r="G6" s="1"/>
    </row>
    <row r="7" spans="1:30">
      <c r="A7" s="21"/>
      <c r="B7" s="1"/>
      <c r="C7" s="1"/>
      <c r="D7" s="1"/>
      <c r="E7" s="1"/>
      <c r="F7" s="1"/>
      <c r="G7" s="1"/>
    </row>
    <row r="8" spans="1:30" ht="14.25" thickBot="1">
      <c r="B8" s="4" t="str">
        <f>CONCATENATE(AA2," ",AB2," ",AC2," ",AD2)</f>
        <v xml:space="preserve">Rekapitulácia rozpočtu v EUR  </v>
      </c>
      <c r="G8" s="1"/>
    </row>
    <row r="9" spans="1:30" ht="13.5" thickTop="1">
      <c r="A9" s="9" t="s">
        <v>82</v>
      </c>
      <c r="B9" s="10" t="s">
        <v>32</v>
      </c>
      <c r="C9" s="10" t="s">
        <v>83</v>
      </c>
      <c r="D9" s="10" t="s">
        <v>84</v>
      </c>
      <c r="E9" s="18" t="s">
        <v>85</v>
      </c>
      <c r="F9" s="19" t="s">
        <v>86</v>
      </c>
      <c r="G9" s="1"/>
    </row>
    <row r="10" spans="1:30" ht="13.5" thickBot="1">
      <c r="A10" s="14"/>
      <c r="B10" s="15"/>
      <c r="C10" s="15" t="s">
        <v>87</v>
      </c>
      <c r="D10" s="15"/>
      <c r="E10" s="15" t="s">
        <v>84</v>
      </c>
      <c r="F10" s="20" t="s">
        <v>84</v>
      </c>
      <c r="G10" s="108" t="s">
        <v>88</v>
      </c>
    </row>
    <row r="11" spans="1:30" ht="13.5" thickTop="1"/>
    <row r="12" spans="1:30">
      <c r="A12" s="1" t="s">
        <v>89</v>
      </c>
      <c r="B12" s="6">
        <f>SUM(D12*1)</f>
        <v>0</v>
      </c>
      <c r="C12" s="6">
        <v>0</v>
      </c>
      <c r="D12" s="6">
        <f>Prehlad!J17</f>
        <v>0</v>
      </c>
      <c r="E12" s="7">
        <f>Prehlad!L17</f>
        <v>0</v>
      </c>
      <c r="F12" s="5">
        <f>Prehlad!N17</f>
        <v>0</v>
      </c>
      <c r="G12" s="5">
        <f>Prehlad!W17</f>
        <v>833.8</v>
      </c>
    </row>
    <row r="13" spans="1:30">
      <c r="A13" s="1" t="s">
        <v>90</v>
      </c>
      <c r="B13" s="6">
        <f>Prehlad!H27</f>
        <v>0</v>
      </c>
      <c r="C13" s="6">
        <f>Prehlad!I27</f>
        <v>0</v>
      </c>
      <c r="D13" s="6">
        <f>Prehlad!J27</f>
        <v>0</v>
      </c>
      <c r="E13" s="7">
        <f>Prehlad!L27</f>
        <v>0</v>
      </c>
      <c r="F13" s="5">
        <f>Prehlad!N27</f>
        <v>0</v>
      </c>
      <c r="G13" s="5">
        <f>Prehlad!W27</f>
        <v>143.36500000000001</v>
      </c>
    </row>
    <row r="14" spans="1:30">
      <c r="A14" s="1" t="s">
        <v>91</v>
      </c>
      <c r="B14" s="6">
        <f>SUM(D14*1)</f>
        <v>0</v>
      </c>
      <c r="C14" s="6">
        <f>Prehlad!I29</f>
        <v>0</v>
      </c>
      <c r="D14" s="6">
        <f>Prehlad!J29</f>
        <v>0</v>
      </c>
      <c r="E14" s="7">
        <f>Prehlad!L29</f>
        <v>0</v>
      </c>
      <c r="F14" s="5">
        <f>Prehlad!N29</f>
        <v>0</v>
      </c>
      <c r="G14" s="5">
        <f>Prehlad!W29</f>
        <v>977.16499999999996</v>
      </c>
    </row>
    <row r="17" spans="1:7">
      <c r="A17" s="1" t="s">
        <v>92</v>
      </c>
      <c r="B17" s="6">
        <f>SUM(D17*1)</f>
        <v>0</v>
      </c>
      <c r="C17" s="6">
        <v>0</v>
      </c>
      <c r="D17" s="6">
        <f>Prehlad!J31</f>
        <v>0</v>
      </c>
      <c r="E17" s="7">
        <f>Prehlad!L31</f>
        <v>0</v>
      </c>
      <c r="F17" s="5">
        <f>Prehlad!N31</f>
        <v>0</v>
      </c>
      <c r="G17" s="5">
        <f>Prehlad!W31</f>
        <v>977.16499999999996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Narrow,Normálne"&amp;8Strana&amp;"Arial,Normálne"&amp;10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1"/>
  <sheetViews>
    <sheetView showGridLines="0" tabSelected="1" workbookViewId="0">
      <pane ySplit="10" topLeftCell="A11" activePane="bottomLeft" state="frozen"/>
      <selection pane="bottomLeft" activeCell="G14" sqref="G14:G26"/>
    </sheetView>
  </sheetViews>
  <sheetFormatPr defaultRowHeight="12.75"/>
  <cols>
    <col min="1" max="1" width="4.140625" style="115" customWidth="1"/>
    <col min="2" max="2" width="5" style="116" customWidth="1"/>
    <col min="3" max="3" width="13" style="117" customWidth="1"/>
    <col min="4" max="4" width="35.7109375" style="124" customWidth="1"/>
    <col min="5" max="5" width="10.7109375" style="119" customWidth="1"/>
    <col min="6" max="6" width="5.28515625" style="118" customWidth="1"/>
    <col min="7" max="7" width="9.7109375" style="120" customWidth="1"/>
    <col min="8" max="9" width="9.7109375" style="120" hidden="1" customWidth="1"/>
    <col min="10" max="10" width="10.7109375" style="120" customWidth="1"/>
    <col min="11" max="11" width="7.42578125" style="121" hidden="1" customWidth="1"/>
    <col min="12" max="12" width="8.28515625" style="121" hidden="1" customWidth="1"/>
    <col min="13" max="13" width="9.140625" style="119" hidden="1" customWidth="1"/>
    <col min="14" max="14" width="7" style="119" hidden="1" customWidth="1"/>
    <col min="15" max="15" width="3.5703125" style="118" customWidth="1"/>
    <col min="16" max="16" width="12.7109375" style="118" hidden="1" customWidth="1"/>
    <col min="17" max="19" width="13.28515625" style="119" hidden="1" customWidth="1"/>
    <col min="20" max="20" width="10.5703125" style="122" hidden="1" customWidth="1"/>
    <col min="21" max="21" width="10.28515625" style="122" hidden="1" customWidth="1"/>
    <col min="22" max="22" width="5.7109375" style="122" hidden="1" customWidth="1"/>
    <col min="23" max="23" width="0" style="123" hidden="1" customWidth="1"/>
    <col min="24" max="25" width="5.7109375" style="118" customWidth="1"/>
    <col min="26" max="26" width="6.5703125" style="118" customWidth="1"/>
    <col min="27" max="27" width="24.85546875" style="118" customWidth="1"/>
    <col min="28" max="28" width="4.28515625" style="118" customWidth="1"/>
    <col min="29" max="29" width="8.28515625" style="118" customWidth="1"/>
    <col min="30" max="30" width="8.7109375" style="118" customWidth="1"/>
    <col min="31" max="34" width="9.140625" style="118"/>
    <col min="35" max="16384" width="9.140625" style="1"/>
  </cols>
  <sheetData>
    <row r="1" spans="1:34">
      <c r="A1" s="21" t="s">
        <v>73</v>
      </c>
      <c r="B1" s="1"/>
      <c r="C1" s="1"/>
      <c r="D1" s="1"/>
      <c r="E1" s="21" t="s">
        <v>74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3" t="s">
        <v>0</v>
      </c>
      <c r="AA1" s="103" t="s">
        <v>1</v>
      </c>
      <c r="AB1" s="103" t="s">
        <v>2</v>
      </c>
      <c r="AC1" s="103" t="s">
        <v>3</v>
      </c>
      <c r="AD1" s="103" t="s">
        <v>4</v>
      </c>
      <c r="AE1" s="1"/>
      <c r="AF1" s="1"/>
      <c r="AG1" s="1"/>
      <c r="AH1" s="1"/>
    </row>
    <row r="2" spans="1:34">
      <c r="A2" s="21" t="s">
        <v>93</v>
      </c>
      <c r="B2" s="1"/>
      <c r="C2" s="1"/>
      <c r="D2" s="1"/>
      <c r="E2" s="21" t="s">
        <v>75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3" t="s">
        <v>8</v>
      </c>
      <c r="AA2" s="104" t="s">
        <v>94</v>
      </c>
      <c r="AB2" s="104" t="s">
        <v>10</v>
      </c>
      <c r="AC2" s="104"/>
      <c r="AD2" s="105"/>
      <c r="AE2" s="1"/>
      <c r="AF2" s="1"/>
      <c r="AG2" s="1"/>
      <c r="AH2" s="1"/>
    </row>
    <row r="3" spans="1:34">
      <c r="A3" s="21" t="s">
        <v>77</v>
      </c>
      <c r="B3" s="1"/>
      <c r="C3" s="1"/>
      <c r="D3" s="1"/>
      <c r="E3" s="144" t="s">
        <v>78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3" t="s">
        <v>13</v>
      </c>
      <c r="AA3" s="104" t="s">
        <v>95</v>
      </c>
      <c r="AB3" s="104" t="s">
        <v>10</v>
      </c>
      <c r="AC3" s="104" t="s">
        <v>15</v>
      </c>
      <c r="AD3" s="105"/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3" t="s">
        <v>17</v>
      </c>
      <c r="AA4" s="104" t="s">
        <v>96</v>
      </c>
      <c r="AB4" s="104" t="s">
        <v>10</v>
      </c>
      <c r="AC4" s="104"/>
      <c r="AD4" s="105"/>
      <c r="AE4" s="1"/>
      <c r="AF4" s="1"/>
      <c r="AG4" s="1"/>
      <c r="AH4" s="1"/>
    </row>
    <row r="5" spans="1:34">
      <c r="A5" s="2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3" t="s">
        <v>23</v>
      </c>
      <c r="AA5" s="104" t="s">
        <v>95</v>
      </c>
      <c r="AB5" s="104" t="s">
        <v>10</v>
      </c>
      <c r="AC5" s="104" t="s">
        <v>15</v>
      </c>
      <c r="AD5" s="105"/>
      <c r="AE5" s="1"/>
      <c r="AF5" s="1"/>
      <c r="AG5" s="1"/>
      <c r="AH5" s="1"/>
    </row>
    <row r="6" spans="1:34">
      <c r="A6" s="21" t="s">
        <v>11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97</v>
      </c>
      <c r="B9" s="10" t="s">
        <v>98</v>
      </c>
      <c r="C9" s="10" t="s">
        <v>99</v>
      </c>
      <c r="D9" s="10" t="s">
        <v>100</v>
      </c>
      <c r="E9" s="10" t="s">
        <v>101</v>
      </c>
      <c r="F9" s="10" t="s">
        <v>102</v>
      </c>
      <c r="G9" s="10" t="s">
        <v>103</v>
      </c>
      <c r="H9" s="10" t="s">
        <v>32</v>
      </c>
      <c r="I9" s="10" t="s">
        <v>83</v>
      </c>
      <c r="J9" s="10" t="s">
        <v>84</v>
      </c>
      <c r="K9" s="11" t="s">
        <v>85</v>
      </c>
      <c r="L9" s="12"/>
      <c r="M9" s="13" t="s">
        <v>86</v>
      </c>
      <c r="N9" s="12"/>
      <c r="O9" s="96" t="s">
        <v>104</v>
      </c>
      <c r="P9" s="97" t="s">
        <v>105</v>
      </c>
      <c r="Q9" s="98" t="s">
        <v>101</v>
      </c>
      <c r="R9" s="98" t="s">
        <v>101</v>
      </c>
      <c r="S9" s="99" t="s">
        <v>101</v>
      </c>
      <c r="T9" s="107" t="s">
        <v>106</v>
      </c>
      <c r="U9" s="107" t="s">
        <v>107</v>
      </c>
      <c r="V9" s="107" t="s">
        <v>108</v>
      </c>
      <c r="W9" s="108" t="s">
        <v>88</v>
      </c>
      <c r="X9" s="108"/>
      <c r="Y9" s="108"/>
      <c r="Z9" s="1"/>
      <c r="AA9" s="1"/>
      <c r="AB9" s="1"/>
      <c r="AC9" s="1"/>
      <c r="AD9" s="1"/>
      <c r="AE9" s="1"/>
      <c r="AF9" s="1"/>
      <c r="AG9" s="1"/>
      <c r="AH9" s="1"/>
    </row>
    <row r="10" spans="1:34" ht="13.5" thickBot="1">
      <c r="A10" s="14" t="s">
        <v>109</v>
      </c>
      <c r="B10" s="15" t="s">
        <v>110</v>
      </c>
      <c r="C10" s="16"/>
      <c r="D10" s="15" t="s">
        <v>111</v>
      </c>
      <c r="E10" s="15" t="s">
        <v>112</v>
      </c>
      <c r="F10" s="15" t="s">
        <v>113</v>
      </c>
      <c r="G10" s="15" t="s">
        <v>114</v>
      </c>
      <c r="H10" s="15" t="s">
        <v>115</v>
      </c>
      <c r="I10" s="15" t="s">
        <v>87</v>
      </c>
      <c r="J10" s="15"/>
      <c r="K10" s="15" t="s">
        <v>103</v>
      </c>
      <c r="L10" s="15" t="s">
        <v>84</v>
      </c>
      <c r="M10" s="17" t="s">
        <v>103</v>
      </c>
      <c r="N10" s="15" t="s">
        <v>84</v>
      </c>
      <c r="O10" s="20" t="s">
        <v>116</v>
      </c>
      <c r="P10" s="100"/>
      <c r="Q10" s="101" t="s">
        <v>117</v>
      </c>
      <c r="R10" s="101" t="s">
        <v>118</v>
      </c>
      <c r="S10" s="102" t="s">
        <v>119</v>
      </c>
      <c r="T10" s="107" t="s">
        <v>120</v>
      </c>
      <c r="U10" s="107" t="s">
        <v>121</v>
      </c>
      <c r="V10" s="107" t="s">
        <v>122</v>
      </c>
      <c r="W10" s="108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3.5" thickTop="1"/>
    <row r="12" spans="1:34">
      <c r="B12" s="134" t="s">
        <v>123</v>
      </c>
      <c r="AA12" s="142"/>
      <c r="AB12" s="142"/>
      <c r="AC12" s="142"/>
      <c r="AD12" s="142"/>
    </row>
    <row r="13" spans="1:34">
      <c r="B13" s="117" t="s">
        <v>89</v>
      </c>
      <c r="AA13" s="142"/>
      <c r="AB13" s="142"/>
      <c r="AC13" s="142"/>
      <c r="AD13" s="142"/>
    </row>
    <row r="14" spans="1:34">
      <c r="A14" s="115">
        <v>1</v>
      </c>
      <c r="B14" s="117" t="s">
        <v>124</v>
      </c>
      <c r="C14" s="117" t="s">
        <v>125</v>
      </c>
      <c r="D14" s="124" t="s">
        <v>126</v>
      </c>
      <c r="E14" s="119">
        <v>500</v>
      </c>
      <c r="F14" s="118" t="s">
        <v>127</v>
      </c>
      <c r="J14" s="120">
        <f>SUM(E14*G14)</f>
        <v>0</v>
      </c>
      <c r="AA14" s="142"/>
      <c r="AB14" s="142"/>
      <c r="AC14" s="142"/>
      <c r="AD14" s="142"/>
    </row>
    <row r="15" spans="1:34" ht="25.5">
      <c r="A15" s="115">
        <v>2</v>
      </c>
      <c r="B15" s="116" t="s">
        <v>128</v>
      </c>
      <c r="C15" s="117" t="s">
        <v>129</v>
      </c>
      <c r="D15" s="124" t="s">
        <v>130</v>
      </c>
      <c r="E15" s="120">
        <v>175</v>
      </c>
      <c r="F15" s="118" t="s">
        <v>131</v>
      </c>
      <c r="H15" s="120">
        <f>ROUND(E15*G15, 2)</f>
        <v>0</v>
      </c>
      <c r="J15" s="120">
        <f>ROUND(E15*G15, 2)</f>
        <v>0</v>
      </c>
      <c r="O15" s="118">
        <v>20</v>
      </c>
      <c r="P15" s="118" t="s">
        <v>132</v>
      </c>
      <c r="V15" s="122" t="s">
        <v>61</v>
      </c>
      <c r="W15" s="123">
        <v>3.8</v>
      </c>
      <c r="AA15" s="142"/>
      <c r="AB15" s="142"/>
      <c r="AC15" s="142"/>
      <c r="AD15" s="142"/>
    </row>
    <row r="16" spans="1:34" ht="25.5">
      <c r="A16" s="115">
        <v>3</v>
      </c>
      <c r="B16" s="116" t="s">
        <v>124</v>
      </c>
      <c r="C16" s="117" t="s">
        <v>133</v>
      </c>
      <c r="D16" s="124" t="s">
        <v>134</v>
      </c>
      <c r="E16" s="119">
        <v>1000</v>
      </c>
      <c r="F16" s="118" t="s">
        <v>127</v>
      </c>
      <c r="H16" s="120">
        <f>ROUND(E16*G16, 2)</f>
        <v>0</v>
      </c>
      <c r="J16" s="120">
        <f>ROUND(E16*G16, 2)</f>
        <v>0</v>
      </c>
      <c r="O16" s="118">
        <v>20</v>
      </c>
      <c r="P16" s="118" t="s">
        <v>132</v>
      </c>
      <c r="V16" s="122" t="s">
        <v>61</v>
      </c>
      <c r="W16" s="123">
        <v>830</v>
      </c>
      <c r="AA16" s="142"/>
      <c r="AB16" s="142"/>
      <c r="AC16" s="142"/>
      <c r="AD16" s="143"/>
    </row>
    <row r="17" spans="1:30">
      <c r="D17" s="135" t="s">
        <v>135</v>
      </c>
      <c r="E17" s="136">
        <f>J17</f>
        <v>0</v>
      </c>
      <c r="H17" s="136">
        <f>SUM(H12:H16)</f>
        <v>0</v>
      </c>
      <c r="I17" s="136">
        <f>SUM(I12:I16)</f>
        <v>0</v>
      </c>
      <c r="J17" s="136">
        <f>SUM(J12:N16)</f>
        <v>0</v>
      </c>
      <c r="L17" s="137">
        <f>SUM(L12:L16)</f>
        <v>0</v>
      </c>
      <c r="N17" s="138">
        <f>SUM(N12:N16)</f>
        <v>0</v>
      </c>
      <c r="W17" s="123">
        <f>SUM(W12:W16)</f>
        <v>833.8</v>
      </c>
      <c r="AA17" s="142"/>
      <c r="AB17" s="142"/>
      <c r="AC17" s="142"/>
      <c r="AD17" s="142"/>
    </row>
    <row r="18" spans="1:30">
      <c r="AA18" s="142"/>
      <c r="AB18" s="142"/>
      <c r="AC18" s="142"/>
      <c r="AD18" s="142"/>
    </row>
    <row r="19" spans="1:30">
      <c r="B19" s="117" t="s">
        <v>90</v>
      </c>
      <c r="AA19" s="142"/>
      <c r="AB19" s="142"/>
      <c r="AC19" s="142"/>
      <c r="AD19" s="142"/>
    </row>
    <row r="20" spans="1:30">
      <c r="A20" s="115">
        <v>4</v>
      </c>
      <c r="B20" s="116" t="s">
        <v>136</v>
      </c>
      <c r="C20" s="117" t="s">
        <v>137</v>
      </c>
      <c r="D20" s="124" t="s">
        <v>138</v>
      </c>
      <c r="E20" s="119">
        <f>E25+E26</f>
        <v>155</v>
      </c>
      <c r="F20" s="118" t="s">
        <v>139</v>
      </c>
      <c r="H20" s="120">
        <f>ROUND(E20*G20, 2)</f>
        <v>0</v>
      </c>
      <c r="J20" s="120">
        <f>ROUND(E20*G20, 2)</f>
        <v>0</v>
      </c>
      <c r="O20" s="118">
        <v>20</v>
      </c>
      <c r="P20" s="118" t="s">
        <v>132</v>
      </c>
      <c r="V20" s="122" t="s">
        <v>61</v>
      </c>
      <c r="W20" s="123">
        <v>143.36500000000001</v>
      </c>
    </row>
    <row r="21" spans="1:30">
      <c r="D21" s="140" t="s">
        <v>140</v>
      </c>
      <c r="V21" s="122" t="s">
        <v>141</v>
      </c>
    </row>
    <row r="22" spans="1:30">
      <c r="A22" s="115">
        <v>5</v>
      </c>
      <c r="B22" s="116" t="s">
        <v>136</v>
      </c>
      <c r="C22" s="117" t="s">
        <v>142</v>
      </c>
      <c r="D22" s="124" t="s">
        <v>143</v>
      </c>
      <c r="E22" s="119">
        <f>E20*98</f>
        <v>15190</v>
      </c>
      <c r="F22" s="118" t="s">
        <v>139</v>
      </c>
      <c r="H22" s="120">
        <f>ROUND(E22*G22, 2)</f>
        <v>0</v>
      </c>
      <c r="J22" s="120">
        <f>ROUND(E22*G22, 2)</f>
        <v>0</v>
      </c>
      <c r="O22" s="118">
        <v>20</v>
      </c>
      <c r="P22" s="118" t="s">
        <v>132</v>
      </c>
      <c r="V22" s="122" t="s">
        <v>61</v>
      </c>
    </row>
    <row r="23" spans="1:30">
      <c r="D23" s="124" t="s">
        <v>144</v>
      </c>
      <c r="V23" s="122" t="s">
        <v>141</v>
      </c>
    </row>
    <row r="24" spans="1:30">
      <c r="D24" s="140" t="s">
        <v>145</v>
      </c>
      <c r="V24" s="122" t="s">
        <v>141</v>
      </c>
    </row>
    <row r="25" spans="1:30">
      <c r="A25" s="115">
        <v>6</v>
      </c>
      <c r="B25" s="116" t="s">
        <v>136</v>
      </c>
      <c r="C25" s="117" t="s">
        <v>146</v>
      </c>
      <c r="D25" s="124" t="s">
        <v>147</v>
      </c>
      <c r="E25" s="119">
        <v>120</v>
      </c>
      <c r="F25" s="118" t="s">
        <v>139</v>
      </c>
      <c r="H25" s="120">
        <f>ROUND(E25*G25, 2)</f>
        <v>0</v>
      </c>
      <c r="J25" s="120">
        <f>ROUND(E25*G25, 2)</f>
        <v>0</v>
      </c>
      <c r="O25" s="118">
        <v>20</v>
      </c>
      <c r="P25" s="118" t="s">
        <v>132</v>
      </c>
      <c r="V25" s="122" t="s">
        <v>61</v>
      </c>
    </row>
    <row r="26" spans="1:30" ht="25.5">
      <c r="A26" s="115">
        <v>7</v>
      </c>
      <c r="B26" s="116" t="s">
        <v>136</v>
      </c>
      <c r="C26" s="117" t="s">
        <v>146</v>
      </c>
      <c r="D26" s="124" t="s">
        <v>148</v>
      </c>
      <c r="E26" s="119">
        <v>35</v>
      </c>
      <c r="F26" s="118" t="s">
        <v>139</v>
      </c>
      <c r="H26" s="120">
        <f>ROUND(E26*G26, 2)</f>
        <v>0</v>
      </c>
      <c r="J26" s="120">
        <f>ROUND(E26*G26, 2)</f>
        <v>0</v>
      </c>
      <c r="O26" s="118">
        <v>20</v>
      </c>
      <c r="P26" s="118" t="s">
        <v>132</v>
      </c>
      <c r="V26" s="122" t="s">
        <v>61</v>
      </c>
    </row>
    <row r="27" spans="1:30">
      <c r="D27" s="135" t="s">
        <v>149</v>
      </c>
      <c r="E27" s="136">
        <f>J27</f>
        <v>0</v>
      </c>
      <c r="H27" s="136">
        <f>SUM(H19:H26)</f>
        <v>0</v>
      </c>
      <c r="I27" s="136">
        <f>SUM(I19:I26)</f>
        <v>0</v>
      </c>
      <c r="J27" s="136">
        <f>SUM(J19:J26)</f>
        <v>0</v>
      </c>
      <c r="L27" s="137">
        <f>SUM(L19:L26)</f>
        <v>0</v>
      </c>
      <c r="N27" s="138">
        <f>SUM(N19:N26)</f>
        <v>0</v>
      </c>
      <c r="W27" s="123">
        <f>SUM(W19:W26)</f>
        <v>143.36500000000001</v>
      </c>
    </row>
    <row r="29" spans="1:30">
      <c r="D29" s="135" t="s">
        <v>91</v>
      </c>
      <c r="E29" s="136">
        <f>J29</f>
        <v>0</v>
      </c>
      <c r="H29" s="136">
        <f>+H17+H27</f>
        <v>0</v>
      </c>
      <c r="I29" s="136">
        <f>+I17+I27</f>
        <v>0</v>
      </c>
      <c r="J29" s="136">
        <f>+J17+J27</f>
        <v>0</v>
      </c>
      <c r="L29" s="137">
        <f>+L17+L27</f>
        <v>0</v>
      </c>
      <c r="N29" s="138">
        <f>+N17+N27</f>
        <v>0</v>
      </c>
      <c r="W29" s="123">
        <f>+W17+W27</f>
        <v>977.16499999999996</v>
      </c>
    </row>
    <row r="31" spans="1:30">
      <c r="D31" s="139" t="s">
        <v>92</v>
      </c>
      <c r="E31" s="136">
        <f>J31</f>
        <v>0</v>
      </c>
      <c r="H31" s="136">
        <f>+H29</f>
        <v>0</v>
      </c>
      <c r="I31" s="136">
        <f>+I29</f>
        <v>0</v>
      </c>
      <c r="J31" s="136">
        <f>+J29</f>
        <v>0</v>
      </c>
      <c r="L31" s="137">
        <f>+L29</f>
        <v>0</v>
      </c>
      <c r="N31" s="138">
        <f>+N29</f>
        <v>0</v>
      </c>
      <c r="W31" s="123">
        <f>+W29</f>
        <v>977.16499999999996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Kryci list</vt:lpstr>
      <vt:lpstr>Rekapitulacia</vt:lpstr>
      <vt:lpstr>Prehlad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Ing.Haraksim Rudolf</dc:creator>
  <cp:lastModifiedBy>Vojtech</cp:lastModifiedBy>
  <cp:lastPrinted>2016-06-27T06:37:01Z</cp:lastPrinted>
  <dcterms:created xsi:type="dcterms:W3CDTF">1999-04-06T07:39:42Z</dcterms:created>
  <dcterms:modified xsi:type="dcterms:W3CDTF">2016-07-18T09:31:30Z</dcterms:modified>
</cp:coreProperties>
</file>